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\Downloads\"/>
    </mc:Choice>
  </mc:AlternateContent>
  <xr:revisionPtr revIDLastSave="0" documentId="8_{7B720009-FBDC-49CE-9435-F6B0DB01AE44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ozialleistungen_Sätze" sheetId="1" r:id="rId1"/>
    <sheet name="Berechnung_Calculation" sheetId="8" r:id="rId2"/>
  </sheets>
  <definedNames>
    <definedName name="_xlnm.Print_Area" localSheetId="0">Sozialleistungen_Sätze!$A$1:$I$49</definedName>
    <definedName name="Print_Area" localSheetId="0">Sozialleistungen_Sätze!$A$1:$I$49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E16" i="1"/>
  <c r="E29" i="1" s="1"/>
  <c r="F16" i="1"/>
  <c r="G16" i="1"/>
  <c r="H16" i="1"/>
  <c r="I16" i="1"/>
  <c r="I29" i="1" s="1"/>
  <c r="C16" i="1"/>
  <c r="F29" i="1" l="1"/>
  <c r="H29" i="1"/>
  <c r="D29" i="1"/>
  <c r="G29" i="1"/>
  <c r="C29" i="1"/>
  <c r="D4" i="8" l="1"/>
  <c r="D5" i="8" s="1"/>
  <c r="B19" i="1"/>
  <c r="C19" i="1" s="1"/>
  <c r="B20" i="1"/>
  <c r="B21" i="1"/>
  <c r="B22" i="1"/>
  <c r="B24" i="1"/>
  <c r="B26" i="1"/>
  <c r="D6" i="8" l="1"/>
  <c r="D7" i="8"/>
  <c r="G26" i="1"/>
  <c r="E26" i="1"/>
  <c r="C26" i="1"/>
  <c r="D26" i="1"/>
  <c r="F26" i="1"/>
  <c r="H26" i="1"/>
  <c r="I26" i="1"/>
  <c r="D20" i="1"/>
  <c r="E20" i="1"/>
  <c r="H24" i="1"/>
  <c r="G24" i="1"/>
  <c r="F24" i="1"/>
  <c r="E24" i="1"/>
  <c r="D24" i="1"/>
  <c r="I24" i="1"/>
  <c r="C24" i="1"/>
  <c r="C39" i="1" s="1"/>
  <c r="H22" i="1"/>
  <c r="I22" i="1"/>
  <c r="G21" i="1"/>
  <c r="F21" i="1"/>
  <c r="D8" i="8"/>
  <c r="D9" i="8" s="1"/>
  <c r="D10" i="8" s="1"/>
  <c r="D23" i="8" s="1"/>
  <c r="G39" i="1" l="1"/>
  <c r="E39" i="1"/>
  <c r="I39" i="1"/>
  <c r="H39" i="1"/>
  <c r="F39" i="1"/>
  <c r="D39" i="1"/>
  <c r="D26" i="8"/>
  <c r="D17" i="8"/>
  <c r="D13" i="8"/>
  <c r="D18" i="8"/>
  <c r="D14" i="8"/>
  <c r="D24" i="8"/>
  <c r="D19" i="8"/>
  <c r="D15" i="8"/>
  <c r="D25" i="8"/>
  <c r="D20" i="8"/>
  <c r="D16" i="8"/>
  <c r="D21" i="8" l="1"/>
  <c r="D27" i="8" s="1"/>
  <c r="D28" i="8" s="1"/>
  <c r="D29" i="8" s="1"/>
  <c r="D30" i="8" l="1"/>
  <c r="D31" i="8" s="1"/>
  <c r="D33" i="8" l="1"/>
  <c r="D34" i="8"/>
</calcChain>
</file>

<file path=xl/sharedStrings.xml><?xml version="1.0" encoding="utf-8"?>
<sst xmlns="http://schemas.openxmlformats.org/spreadsheetml/2006/main" count="122" uniqueCount="113">
  <si>
    <t>von  /  de</t>
  </si>
  <si>
    <t>Absences justifiées</t>
  </si>
  <si>
    <t>Unumgängliche Absenz. 3 Tage</t>
  </si>
  <si>
    <t xml:space="preserve">Ferien  / vacances </t>
  </si>
  <si>
    <t>Risiko und Gewinn</t>
  </si>
  <si>
    <t>Verwaltungskosten</t>
  </si>
  <si>
    <t xml:space="preserve">Absenztage / (260- Absenztage)* 100 </t>
  </si>
  <si>
    <t>Stundenlohnberechnung</t>
  </si>
  <si>
    <t>Monatslohn</t>
  </si>
  <si>
    <t>Anzahl Stunden pro Woche</t>
  </si>
  <si>
    <t>Feiertagsentschädigung</t>
  </si>
  <si>
    <t>Total</t>
  </si>
  <si>
    <t xml:space="preserve">Sozialleistungen </t>
  </si>
  <si>
    <t xml:space="preserve">ALV     </t>
  </si>
  <si>
    <t xml:space="preserve">Krankentaggeld  </t>
  </si>
  <si>
    <t xml:space="preserve">SUVA (BU)  </t>
  </si>
  <si>
    <t xml:space="preserve">FAK *)   </t>
  </si>
  <si>
    <t xml:space="preserve">MEK   </t>
  </si>
  <si>
    <t xml:space="preserve">Parifonds*)    </t>
  </si>
  <si>
    <t>Parifonds *)</t>
  </si>
  <si>
    <t xml:space="preserve">Verbandsbeiträge *) </t>
  </si>
  <si>
    <t>CI apprentis *)</t>
  </si>
  <si>
    <t>Verrechnungslohn ohne MWST</t>
  </si>
  <si>
    <t>AP</t>
  </si>
  <si>
    <t>le surveillant des prix dit env. 6-7 jours (jours de semaine)</t>
  </si>
  <si>
    <t>jours d'absence / (260- jours d'absence)*100</t>
  </si>
  <si>
    <t>salaire par mois</t>
  </si>
  <si>
    <t>nombres d'heures par semaine</t>
  </si>
  <si>
    <t>Compensation pour jours fériés</t>
  </si>
  <si>
    <t>13e salaire</t>
  </si>
  <si>
    <t>Calcul du salaire horaire</t>
  </si>
  <si>
    <t>CIM</t>
  </si>
  <si>
    <t>Subtotal</t>
  </si>
  <si>
    <t xml:space="preserve">Zwischen-Total  </t>
  </si>
  <si>
    <t>Risque et gain</t>
  </si>
  <si>
    <t>Salaire de facturation sans T.V.A.</t>
  </si>
  <si>
    <t>Frais administratifs</t>
  </si>
  <si>
    <t>Absenzwochen / (52- Absenzwochen)* 100</t>
  </si>
  <si>
    <t>semaines d'absence / (52- semaines d'absence)*100</t>
  </si>
  <si>
    <t>Berechnung der Kosten für Sozialleistungen im Kaminfegergewerbe  /  Plan BVG</t>
  </si>
  <si>
    <t xml:space="preserve">PKK   </t>
  </si>
  <si>
    <t>CPR</t>
  </si>
  <si>
    <t xml:space="preserve">ÜK Lernende*) </t>
  </si>
  <si>
    <t>Kt. SO 2011: 3 Fr. pro Tag bei 220 A'tagen = 660 Fr.</t>
  </si>
  <si>
    <t>Calcul des coûts des prestations sociales pour le personnel auxiliaire, dans la profession de ramoneur / plan LPP</t>
  </si>
  <si>
    <t xml:space="preserve">*) Ansätze kantonal verschieden /  approches selon le canton différentes </t>
  </si>
  <si>
    <t xml:space="preserve">Wir gehen von 52 Wochen oder von 260 Arbeitstagen und </t>
  </si>
  <si>
    <t>5'500 p.Mt. aus. Der Prozentsatz rechnet sich wie folgt:</t>
  </si>
  <si>
    <t xml:space="preserve">Le pourcentage se calcule comme suit: </t>
  </si>
  <si>
    <t>Nous comptons avec 52 semaines ou de 260 jours ouvrables et avec 5'500 par mois.</t>
  </si>
  <si>
    <t xml:space="preserve">Kleiderentschädigung*) </t>
  </si>
  <si>
    <t>Cotisations d'associations*)</t>
  </si>
  <si>
    <t>CAF *) allocations familiales</t>
  </si>
  <si>
    <t>Indemnités d'habits professionnels*)</t>
  </si>
  <si>
    <t>Assurance responsabilité civile</t>
  </si>
  <si>
    <t>Haftpflichtversicherung</t>
  </si>
  <si>
    <t>Assurance chômage</t>
  </si>
  <si>
    <t>Assurance maladie</t>
  </si>
  <si>
    <t>Kosten Fr. 1'000.-/Jahr = frais Fr. 1'000.-/an</t>
  </si>
  <si>
    <t>80% ab 3. Tag / dés 3 jours</t>
  </si>
  <si>
    <t>13. Monatslohn</t>
  </si>
  <si>
    <t>AHV/IV/EO (inkl. 0.8 % Verw.-Kosten)</t>
  </si>
  <si>
    <t>AVS/AI/APG (incl.  0.8 % frais d'adm.)</t>
  </si>
  <si>
    <t>Kt. AG 2015, http://www.sva-ag.ch/dienstleistungen/ahv-beitraege/arbeitgebende/lohn-beitragsansaetze/</t>
  </si>
  <si>
    <t>Berechnungsbeispiel für 51jährigen Angestellten</t>
  </si>
  <si>
    <t>Calcul pour employé à 51 ans</t>
  </si>
  <si>
    <t>Absenzen</t>
  </si>
  <si>
    <t>Absences</t>
  </si>
  <si>
    <t>Stundenlohn I netto</t>
  </si>
  <si>
    <t>salaire horaire I net</t>
  </si>
  <si>
    <t>Stundenlohn II netto</t>
  </si>
  <si>
    <t>salaire horaire II net</t>
  </si>
  <si>
    <t>Stundenlohn brutto</t>
  </si>
  <si>
    <t>salaire horaire II brut</t>
  </si>
  <si>
    <t>Tot. Personalaufwand</t>
  </si>
  <si>
    <t>Tot. dépenses de personnel</t>
  </si>
  <si>
    <t>Faktor Stundenlohn I =&gt; Verrechnungslohn</t>
  </si>
  <si>
    <t>Faktor Stundenlohn II =&gt; Verrechnungslohn</t>
  </si>
  <si>
    <t xml:space="preserve">Ferienentschädigung </t>
  </si>
  <si>
    <t xml:space="preserve">Compensation pour vacances </t>
  </si>
  <si>
    <t>Preisüberwacher sagt ca. 6-7 Tage (Wochentage)</t>
  </si>
  <si>
    <t xml:space="preserve">*) Ansätze kantonal verschieden = approches selon le canton différentes </t>
  </si>
  <si>
    <t>36 - 50 J./ans 4.5 Wochen/semaines</t>
  </si>
  <si>
    <t>10 Feiertage / 10 jours fériés</t>
  </si>
  <si>
    <t>FAK*)                                   CAF*) alloc. fam.</t>
  </si>
  <si>
    <t>bis /jusqu'à</t>
  </si>
  <si>
    <t>20 Jahre/ans</t>
  </si>
  <si>
    <t>13. Monatslohn  / 13ème salaire</t>
  </si>
  <si>
    <t>Sozialleistungen  /  Prestations sociales</t>
  </si>
  <si>
    <t xml:space="preserve">AHV/IV/EO                           AVS/AI/APG </t>
  </si>
  <si>
    <t>0,8 % Verw.-Kosten          0.8 % frais d'adm.</t>
  </si>
  <si>
    <t>ALV                                      Ass. chômage</t>
  </si>
  <si>
    <t>Krankentaggeld                Ass. Maladie</t>
  </si>
  <si>
    <t>SUVA (BU)                          CNA</t>
  </si>
  <si>
    <t>MEK                                     CIM</t>
  </si>
  <si>
    <t>Parifonds*)                         Parifonds*)</t>
  </si>
  <si>
    <t>PKK*)                                  CPR*)</t>
  </si>
  <si>
    <t>Haftpflichtversicherung/Assurance resp. civile</t>
  </si>
  <si>
    <t xml:space="preserve">Kleiderentschädig.*)/Indem. pour habits prof.*) </t>
  </si>
  <si>
    <t>ÜK Lernende*)/CI apprentis *)</t>
  </si>
  <si>
    <r>
      <t>Verbandsbeiträge</t>
    </r>
    <r>
      <rPr>
        <vertAlign val="superscript"/>
        <sz val="10"/>
        <rFont val="Arial"/>
        <family val="2"/>
      </rPr>
      <t>*)</t>
    </r>
    <r>
      <rPr>
        <sz val="10"/>
        <rFont val="Arial"/>
        <family val="2"/>
      </rPr>
      <t xml:space="preserve">/Cot.d'association*) </t>
    </r>
  </si>
  <si>
    <t>bis/jusqu'à 20 Jahre/ans 5.0 Wochen/semaines</t>
  </si>
  <si>
    <t>21 - 35 J./ans 4.0 Wochen/semaines</t>
  </si>
  <si>
    <t>51 - 65 J./ans 5.5 Wochen/semaines</t>
  </si>
  <si>
    <t>Prestations sociales</t>
  </si>
  <si>
    <t>21 - 24 J./ans</t>
  </si>
  <si>
    <t>25 - 34 J./ans</t>
  </si>
  <si>
    <t>35 - 44 J./ans</t>
  </si>
  <si>
    <t>45 - 50 J./ans</t>
  </si>
  <si>
    <t>51 - 54J./ans</t>
  </si>
  <si>
    <t>55 - 65 J./ans</t>
  </si>
  <si>
    <t xml:space="preserve">laut Vaudoise 1.362 % </t>
  </si>
  <si>
    <t>Stand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</si>
</sst>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&quot;SFr.&quot;\ #,##0.00"/>
    <numFmt numFmtId="165" formatCode="0.000%"/>
    <numFmt numFmtId="166" formatCode="#,##0.000"/>
  </numFmts>
  <fonts count="27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rgb="FFFF0000"/>
      <name val="Calibri"/>
      <family val="2"/>
      <scheme val="minor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10"/>
      <color theme="0" tint="-0.34998626667073579"/>
      <name val="Arial"/>
      <family val="2"/>
    </font>
    <font>
      <sz val="14"/>
      <color rgb="FF0070C0"/>
      <name val="Calibri"/>
      <family val="2"/>
      <scheme val="minor"/>
    </font>
    <font>
      <sz val="10"/>
      <color theme="0" tint="-0.499984740745262"/>
      <name val="Arial"/>
      <family val="2"/>
    </font>
    <font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10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BDB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0" fontId="6" fillId="0" borderId="0"/>
  </cellStyleXfs>
  <cellXfs count="86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2" fillId="0" borderId="0" xfId="0" applyFont="1" applyFill="1" applyBorder="1"/>
    <xf numFmtId="4" fontId="2" fillId="0" borderId="0" xfId="0" applyNumberFormat="1" applyFont="1" applyFill="1"/>
    <xf numFmtId="164" fontId="2" fillId="0" borderId="0" xfId="0" applyNumberFormat="1" applyFont="1" applyFill="1"/>
    <xf numFmtId="0" fontId="6" fillId="0" borderId="0" xfId="6"/>
    <xf numFmtId="164" fontId="6" fillId="0" borderId="0" xfId="6" applyNumberFormat="1"/>
    <xf numFmtId="0" fontId="2" fillId="2" borderId="0" xfId="0" applyFont="1" applyFill="1" applyBorder="1"/>
    <xf numFmtId="0" fontId="10" fillId="0" borderId="0" xfId="6" applyFont="1" applyProtection="1">
      <protection locked="0"/>
    </xf>
    <xf numFmtId="0" fontId="11" fillId="0" borderId="0" xfId="6" applyFont="1" applyProtection="1">
      <protection locked="0"/>
    </xf>
    <xf numFmtId="164" fontId="11" fillId="0" borderId="0" xfId="6" applyNumberFormat="1" applyFont="1" applyProtection="1">
      <protection locked="0"/>
    </xf>
    <xf numFmtId="0" fontId="6" fillId="0" borderId="0" xfId="6" applyProtection="1">
      <protection locked="0"/>
    </xf>
    <xf numFmtId="0" fontId="11" fillId="4" borderId="0" xfId="6" applyFont="1" applyFill="1" applyProtection="1">
      <protection locked="0"/>
    </xf>
    <xf numFmtId="0" fontId="10" fillId="4" borderId="1" xfId="6" applyFont="1" applyFill="1" applyBorder="1" applyProtection="1">
      <protection locked="0"/>
    </xf>
    <xf numFmtId="164" fontId="10" fillId="4" borderId="1" xfId="6" applyNumberFormat="1" applyFont="1" applyFill="1" applyBorder="1" applyProtection="1">
      <protection locked="0"/>
    </xf>
    <xf numFmtId="0" fontId="7" fillId="0" borderId="0" xfId="6" applyFont="1" applyProtection="1">
      <protection locked="0"/>
    </xf>
    <xf numFmtId="0" fontId="11" fillId="4" borderId="1" xfId="6" applyFont="1" applyFill="1" applyBorder="1" applyProtection="1">
      <protection locked="0"/>
    </xf>
    <xf numFmtId="164" fontId="11" fillId="4" borderId="1" xfId="6" applyNumberFormat="1" applyFont="1" applyFill="1" applyBorder="1" applyProtection="1">
      <protection locked="0"/>
    </xf>
    <xf numFmtId="10" fontId="10" fillId="4" borderId="1" xfId="6" applyNumberFormat="1" applyFont="1" applyFill="1" applyBorder="1" applyProtection="1">
      <protection locked="0"/>
    </xf>
    <xf numFmtId="0" fontId="6" fillId="0" borderId="0" xfId="6" applyBorder="1" applyProtection="1">
      <protection locked="0"/>
    </xf>
    <xf numFmtId="0" fontId="7" fillId="0" borderId="0" xfId="6" applyFont="1" applyBorder="1" applyProtection="1">
      <protection locked="0"/>
    </xf>
    <xf numFmtId="10" fontId="6" fillId="0" borderId="0" xfId="6" applyNumberFormat="1" applyBorder="1" applyProtection="1">
      <protection locked="0"/>
    </xf>
    <xf numFmtId="0" fontId="11" fillId="4" borderId="0" xfId="6" applyFont="1" applyFill="1" applyBorder="1" applyProtection="1">
      <protection locked="0"/>
    </xf>
    <xf numFmtId="164" fontId="11" fillId="4" borderId="0" xfId="6" applyNumberFormat="1" applyFont="1" applyFill="1" applyBorder="1" applyProtection="1">
      <protection locked="0"/>
    </xf>
    <xf numFmtId="164" fontId="11" fillId="0" borderId="0" xfId="6" applyNumberFormat="1" applyFont="1" applyBorder="1" applyProtection="1">
      <protection locked="0"/>
    </xf>
    <xf numFmtId="2" fontId="2" fillId="0" borderId="0" xfId="6" applyNumberFormat="1" applyFont="1" applyBorder="1" applyProtection="1">
      <protection locked="0"/>
    </xf>
    <xf numFmtId="0" fontId="11" fillId="0" borderId="0" xfId="6" applyFont="1" applyBorder="1" applyProtection="1">
      <protection locked="0"/>
    </xf>
    <xf numFmtId="0" fontId="10" fillId="0" borderId="0" xfId="6" applyFont="1" applyBorder="1" applyProtection="1">
      <protection locked="0"/>
    </xf>
    <xf numFmtId="0" fontId="11" fillId="0" borderId="0" xfId="6" applyFont="1" applyFill="1" applyProtection="1">
      <protection locked="0"/>
    </xf>
    <xf numFmtId="0" fontId="12" fillId="4" borderId="1" xfId="6" applyFont="1" applyFill="1" applyBorder="1" applyProtection="1">
      <protection locked="0"/>
    </xf>
    <xf numFmtId="164" fontId="12" fillId="4" borderId="1" xfId="6" applyNumberFormat="1" applyFont="1" applyFill="1" applyBorder="1" applyProtection="1">
      <protection locked="0"/>
    </xf>
    <xf numFmtId="0" fontId="11" fillId="3" borderId="0" xfId="6" applyFont="1" applyFill="1" applyProtection="1">
      <protection locked="0"/>
    </xf>
    <xf numFmtId="0" fontId="11" fillId="3" borderId="0" xfId="6" applyFont="1" applyFill="1" applyBorder="1" applyProtection="1">
      <protection locked="0"/>
    </xf>
    <xf numFmtId="164" fontId="11" fillId="3" borderId="0" xfId="6" applyNumberFormat="1" applyFont="1" applyFill="1" applyBorder="1" applyProtection="1">
      <protection locked="0"/>
    </xf>
    <xf numFmtId="0" fontId="10" fillId="0" borderId="0" xfId="6" applyFont="1" applyFill="1" applyProtection="1">
      <protection locked="0"/>
    </xf>
    <xf numFmtId="164" fontId="10" fillId="0" borderId="0" xfId="6" applyNumberFormat="1" applyFont="1" applyProtection="1">
      <protection locked="0"/>
    </xf>
    <xf numFmtId="164" fontId="11" fillId="0" borderId="0" xfId="6" applyNumberFormat="1" applyFont="1" applyFill="1" applyProtection="1">
      <protection locked="0"/>
    </xf>
    <xf numFmtId="0" fontId="14" fillId="0" borderId="0" xfId="6" applyFont="1"/>
    <xf numFmtId="166" fontId="14" fillId="0" borderId="0" xfId="6" applyNumberFormat="1" applyFont="1"/>
    <xf numFmtId="0" fontId="16" fillId="0" borderId="0" xfId="0" applyFont="1"/>
    <xf numFmtId="0" fontId="17" fillId="0" borderId="0" xfId="0" applyFont="1"/>
    <xf numFmtId="0" fontId="15" fillId="0" borderId="0" xfId="0" applyFont="1"/>
    <xf numFmtId="0" fontId="15" fillId="0" borderId="0" xfId="0" applyFont="1" applyFill="1"/>
    <xf numFmtId="0" fontId="4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165" fontId="13" fillId="0" borderId="0" xfId="0" applyNumberFormat="1" applyFont="1" applyFill="1" applyBorder="1"/>
    <xf numFmtId="165" fontId="9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165" fontId="11" fillId="4" borderId="0" xfId="6" applyNumberFormat="1" applyFont="1" applyFill="1" applyBorder="1" applyProtection="1">
      <protection locked="0"/>
    </xf>
    <xf numFmtId="165" fontId="10" fillId="4" borderId="1" xfId="6" applyNumberFormat="1" applyFont="1" applyFill="1" applyBorder="1" applyProtection="1">
      <protection locked="0"/>
    </xf>
    <xf numFmtId="165" fontId="11" fillId="0" borderId="0" xfId="6" applyNumberFormat="1" applyFont="1" applyBorder="1" applyProtection="1">
      <protection locked="0"/>
    </xf>
    <xf numFmtId="165" fontId="2" fillId="0" borderId="0" xfId="6" applyNumberFormat="1" applyFont="1" applyBorder="1" applyProtection="1">
      <protection locked="0"/>
    </xf>
    <xf numFmtId="165" fontId="12" fillId="4" borderId="1" xfId="6" applyNumberFormat="1" applyFont="1" applyFill="1" applyBorder="1" applyProtection="1">
      <protection locked="0"/>
    </xf>
    <xf numFmtId="165" fontId="11" fillId="0" borderId="0" xfId="6" applyNumberFormat="1" applyFont="1" applyProtection="1">
      <protection locked="0"/>
    </xf>
    <xf numFmtId="165" fontId="11" fillId="4" borderId="1" xfId="6" applyNumberFormat="1" applyFont="1" applyFill="1" applyBorder="1" applyProtection="1">
      <protection locked="0"/>
    </xf>
    <xf numFmtId="165" fontId="19" fillId="0" borderId="0" xfId="0" applyNumberFormat="1" applyFont="1" applyFill="1" applyBorder="1"/>
    <xf numFmtId="0" fontId="3" fillId="0" borderId="0" xfId="0" applyFont="1" applyFill="1"/>
    <xf numFmtId="0" fontId="20" fillId="0" borderId="0" xfId="0" applyFont="1" applyBorder="1" applyAlignment="1">
      <alignment horizontal="right"/>
    </xf>
    <xf numFmtId="164" fontId="11" fillId="5" borderId="0" xfId="6" applyNumberFormat="1" applyFont="1" applyFill="1" applyProtection="1">
      <protection locked="0"/>
    </xf>
    <xf numFmtId="165" fontId="11" fillId="6" borderId="0" xfId="6" applyNumberFormat="1" applyFont="1" applyFill="1" applyProtection="1">
      <protection locked="0"/>
    </xf>
    <xf numFmtId="165" fontId="18" fillId="6" borderId="0" xfId="6" applyNumberFormat="1" applyFont="1" applyFill="1" applyProtection="1">
      <protection locked="0"/>
    </xf>
    <xf numFmtId="0" fontId="21" fillId="0" borderId="0" xfId="0" applyFont="1" applyFill="1" applyBorder="1"/>
    <xf numFmtId="0" fontId="21" fillId="0" borderId="0" xfId="0" applyFont="1" applyFill="1"/>
    <xf numFmtId="0" fontId="21" fillId="0" borderId="0" xfId="0" applyFont="1"/>
    <xf numFmtId="165" fontId="22" fillId="0" borderId="0" xfId="6" applyNumberFormat="1" applyFont="1" applyBorder="1" applyProtection="1">
      <protection locked="0"/>
    </xf>
    <xf numFmtId="165" fontId="22" fillId="0" borderId="0" xfId="6" applyNumberFormat="1" applyFont="1" applyFill="1" applyBorder="1" applyProtection="1">
      <protection locked="0"/>
    </xf>
    <xf numFmtId="165" fontId="22" fillId="0" borderId="0" xfId="6" applyNumberFormat="1" applyFont="1" applyFill="1" applyProtection="1">
      <protection locked="0"/>
    </xf>
    <xf numFmtId="165" fontId="22" fillId="0" borderId="0" xfId="6" applyNumberFormat="1" applyFont="1" applyProtection="1">
      <protection locked="0"/>
    </xf>
    <xf numFmtId="0" fontId="2" fillId="2" borderId="0" xfId="0" applyFont="1" applyFill="1"/>
    <xf numFmtId="165" fontId="23" fillId="0" borderId="0" xfId="0" applyNumberFormat="1" applyFont="1" applyFill="1" applyBorder="1"/>
    <xf numFmtId="0" fontId="23" fillId="0" borderId="0" xfId="0" applyFont="1" applyBorder="1"/>
    <xf numFmtId="165" fontId="25" fillId="0" borderId="0" xfId="0" applyNumberFormat="1" applyFont="1" applyFill="1" applyBorder="1"/>
    <xf numFmtId="165" fontId="15" fillId="0" borderId="0" xfId="0" applyNumberFormat="1" applyFont="1" applyFill="1" applyBorder="1"/>
    <xf numFmtId="165" fontId="17" fillId="0" borderId="0" xfId="0" applyNumberFormat="1" applyFont="1" applyFill="1" applyBorder="1"/>
    <xf numFmtId="4" fontId="3" fillId="0" borderId="0" xfId="0" applyNumberFormat="1" applyFont="1" applyFill="1"/>
    <xf numFmtId="165" fontId="26" fillId="0" borderId="0" xfId="0" applyNumberFormat="1" applyFont="1" applyFill="1" applyBorder="1"/>
    <xf numFmtId="165" fontId="13" fillId="0" borderId="0" xfId="0" applyNumberFormat="1" applyFont="1" applyBorder="1"/>
    <xf numFmtId="165" fontId="2" fillId="0" borderId="0" xfId="0" applyNumberFormat="1" applyFont="1" applyBorder="1"/>
    <xf numFmtId="165" fontId="9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22" fillId="6" borderId="0" xfId="6" applyNumberFormat="1" applyFont="1" applyFill="1" applyBorder="1" applyProtection="1">
      <protection locked="0"/>
    </xf>
  </cellXfs>
  <cellStyles count="7">
    <cellStyle name="Dezimal 2" xfId="1" xr:uid="{00000000-0005-0000-0000-000000000000}"/>
    <cellStyle name="Lien hypertexte 2" xfId="2" xr:uid="{00000000-0005-0000-0000-000001000000}"/>
    <cellStyle name="Milliers 2" xfId="3" xr:uid="{00000000-0005-0000-0000-000002000000}"/>
    <cellStyle name="Normal 2" xfId="4" xr:uid="{00000000-0005-0000-0000-000003000000}"/>
    <cellStyle name="Prozent 2" xfId="5" xr:uid="{00000000-0005-0000-0000-000004000000}"/>
    <cellStyle name="Standard" xfId="0" builtinId="0"/>
    <cellStyle name="Standard 2" xfId="6" xr:uid="{00000000-0005-0000-0000-000006000000}"/>
  </cellStyles>
  <dxfs count="0"/>
  <tableStyles count="0" defaultTableStyle="TableStyleMedium9" defaultPivotStyle="PivotStyleLight16"/>
  <colors>
    <mruColors>
      <color rgb="FFFFBDBD"/>
      <color rgb="FFFFFF99"/>
      <color rgb="FFFF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view="pageLayout" topLeftCell="A8" zoomScale="90" zoomScaleNormal="90" zoomScalePageLayoutView="90" workbookViewId="0">
      <selection activeCell="A17" sqref="A17"/>
    </sheetView>
  </sheetViews>
  <sheetFormatPr baseColWidth="10" defaultRowHeight="12.75" x14ac:dyDescent="0.2"/>
  <cols>
    <col min="1" max="1" width="43.28515625" style="2" customWidth="1"/>
    <col min="2" max="2" width="12.85546875" style="2" customWidth="1"/>
    <col min="3" max="9" width="14.5703125" style="2" customWidth="1"/>
    <col min="10" max="10" width="49.85546875" style="4" customWidth="1"/>
    <col min="11" max="11" width="14.85546875" style="2" customWidth="1"/>
    <col min="12" max="13" width="11.42578125" style="2" customWidth="1"/>
    <col min="14" max="16384" width="11.42578125" style="2"/>
  </cols>
  <sheetData>
    <row r="1" spans="1:12" ht="18" x14ac:dyDescent="0.25">
      <c r="A1" s="46" t="s">
        <v>39</v>
      </c>
      <c r="B1" s="47"/>
      <c r="C1" s="1"/>
      <c r="D1" s="1"/>
      <c r="E1" s="1"/>
      <c r="F1" s="1"/>
      <c r="G1" s="1"/>
      <c r="H1" s="1"/>
      <c r="I1" s="62" t="s">
        <v>112</v>
      </c>
    </row>
    <row r="2" spans="1:12" ht="18" x14ac:dyDescent="0.25">
      <c r="A2" s="46" t="s">
        <v>44</v>
      </c>
      <c r="B2" s="47"/>
      <c r="C2" s="1"/>
      <c r="D2" s="1"/>
      <c r="E2" s="1"/>
      <c r="F2" s="1"/>
      <c r="G2" s="1"/>
      <c r="H2" s="1"/>
      <c r="I2" s="1"/>
      <c r="J2" s="5"/>
      <c r="K2" s="1"/>
      <c r="L2" s="1"/>
    </row>
    <row r="3" spans="1:12" ht="15" customHeight="1" x14ac:dyDescent="0.2">
      <c r="A3" s="48"/>
      <c r="B3" s="1"/>
      <c r="C3" s="1"/>
      <c r="D3" s="1"/>
      <c r="E3" s="1"/>
      <c r="F3" s="1"/>
      <c r="G3" s="1"/>
      <c r="H3" s="1"/>
      <c r="I3" s="1"/>
    </row>
    <row r="4" spans="1:12" x14ac:dyDescent="0.2">
      <c r="A4" s="48" t="s">
        <v>112</v>
      </c>
      <c r="B4" s="1"/>
      <c r="C4" s="49" t="s">
        <v>85</v>
      </c>
      <c r="D4" s="49" t="s">
        <v>0</v>
      </c>
      <c r="E4" s="49" t="s">
        <v>0</v>
      </c>
      <c r="F4" s="49" t="s">
        <v>0</v>
      </c>
      <c r="G4" s="49" t="s">
        <v>0</v>
      </c>
      <c r="H4" s="49" t="s">
        <v>0</v>
      </c>
      <c r="I4" s="49" t="s">
        <v>0</v>
      </c>
    </row>
    <row r="5" spans="1:12" x14ac:dyDescent="0.2">
      <c r="A5" s="1"/>
      <c r="B5" s="1"/>
      <c r="C5" s="49" t="s">
        <v>86</v>
      </c>
      <c r="D5" s="49" t="s">
        <v>105</v>
      </c>
      <c r="E5" s="49" t="s">
        <v>106</v>
      </c>
      <c r="F5" s="49" t="s">
        <v>107</v>
      </c>
      <c r="G5" s="49" t="s">
        <v>108</v>
      </c>
      <c r="H5" s="49" t="s">
        <v>109</v>
      </c>
      <c r="I5" s="49" t="s">
        <v>110</v>
      </c>
    </row>
    <row r="6" spans="1:12" x14ac:dyDescent="0.2">
      <c r="A6" s="48" t="s">
        <v>88</v>
      </c>
      <c r="B6" s="75"/>
      <c r="C6" s="77"/>
      <c r="D6" s="77"/>
      <c r="E6" s="77"/>
      <c r="F6" s="77"/>
      <c r="G6" s="77"/>
      <c r="H6" s="77"/>
      <c r="I6" s="77"/>
      <c r="J6" s="6"/>
    </row>
    <row r="7" spans="1:12" x14ac:dyDescent="0.2">
      <c r="A7" s="1" t="s">
        <v>89</v>
      </c>
      <c r="B7" s="74"/>
      <c r="C7" s="50">
        <v>5.2999999999999999E-2</v>
      </c>
      <c r="D7" s="50">
        <v>5.2999999999999999E-2</v>
      </c>
      <c r="E7" s="50">
        <v>5.2999999999999999E-2</v>
      </c>
      <c r="F7" s="50">
        <v>5.2999999999999999E-2</v>
      </c>
      <c r="G7" s="50">
        <v>5.2999999999999999E-2</v>
      </c>
      <c r="H7" s="50">
        <v>5.2999999999999999E-2</v>
      </c>
      <c r="I7" s="50">
        <v>5.2999999999999999E-2</v>
      </c>
      <c r="J7" s="6"/>
    </row>
    <row r="8" spans="1:12" x14ac:dyDescent="0.2">
      <c r="A8" s="1" t="s">
        <v>90</v>
      </c>
      <c r="B8" s="74"/>
      <c r="C8" s="50">
        <v>8.0000000000000002E-3</v>
      </c>
      <c r="D8" s="50">
        <v>8.0000000000000002E-3</v>
      </c>
      <c r="E8" s="50">
        <v>8.0000000000000002E-3</v>
      </c>
      <c r="F8" s="50">
        <v>8.0000000000000002E-3</v>
      </c>
      <c r="G8" s="50">
        <v>8.0000000000000002E-3</v>
      </c>
      <c r="H8" s="50">
        <v>8.0000000000000002E-3</v>
      </c>
      <c r="I8" s="50">
        <v>8.0000000000000002E-3</v>
      </c>
      <c r="J8" s="6"/>
    </row>
    <row r="9" spans="1:12" x14ac:dyDescent="0.2">
      <c r="A9" s="1" t="s">
        <v>91</v>
      </c>
      <c r="B9" s="74"/>
      <c r="C9" s="50">
        <v>1.0999999999999999E-2</v>
      </c>
      <c r="D9" s="50">
        <v>1.0999999999999999E-2</v>
      </c>
      <c r="E9" s="50">
        <v>1.0999999999999999E-2</v>
      </c>
      <c r="F9" s="50">
        <v>1.0999999999999999E-2</v>
      </c>
      <c r="G9" s="50">
        <v>1.0999999999999999E-2</v>
      </c>
      <c r="H9" s="50">
        <v>1.0999999999999999E-2</v>
      </c>
      <c r="I9" s="50">
        <v>1.0999999999999999E-2</v>
      </c>
      <c r="J9" s="6"/>
    </row>
    <row r="10" spans="1:12" x14ac:dyDescent="0.2">
      <c r="A10" s="1" t="s">
        <v>92</v>
      </c>
      <c r="B10" s="74"/>
      <c r="C10" s="50">
        <v>3.9800000000000002E-2</v>
      </c>
      <c r="D10" s="50">
        <v>3.9800000000000002E-2</v>
      </c>
      <c r="E10" s="50">
        <v>3.9800000000000002E-2</v>
      </c>
      <c r="F10" s="50">
        <v>3.9800000000000002E-2</v>
      </c>
      <c r="G10" s="50">
        <v>3.9800000000000002E-2</v>
      </c>
      <c r="H10" s="50">
        <v>3.9800000000000002E-2</v>
      </c>
      <c r="I10" s="50">
        <v>3.9800000000000002E-2</v>
      </c>
      <c r="J10" s="6" t="s">
        <v>59</v>
      </c>
    </row>
    <row r="11" spans="1:12" x14ac:dyDescent="0.2">
      <c r="A11" s="1" t="s">
        <v>93</v>
      </c>
      <c r="B11" s="74"/>
      <c r="C11" s="50">
        <v>1.5180000000000001E-2</v>
      </c>
      <c r="D11" s="50">
        <v>1.5180000000000001E-2</v>
      </c>
      <c r="E11" s="50">
        <v>1.5180000000000001E-2</v>
      </c>
      <c r="F11" s="50">
        <v>1.5180000000000001E-2</v>
      </c>
      <c r="G11" s="50">
        <v>1.5180000000000001E-2</v>
      </c>
      <c r="H11" s="50">
        <v>1.5180000000000001E-2</v>
      </c>
      <c r="I11" s="50">
        <v>1.5180000000000001E-2</v>
      </c>
      <c r="J11" s="6"/>
    </row>
    <row r="12" spans="1:12" x14ac:dyDescent="0.2">
      <c r="A12" s="10" t="s">
        <v>84</v>
      </c>
      <c r="B12" s="74"/>
      <c r="C12" s="50"/>
      <c r="D12" s="50">
        <v>1.35E-2</v>
      </c>
      <c r="E12" s="50">
        <v>1.35E-2</v>
      </c>
      <c r="F12" s="50">
        <v>1.35E-2</v>
      </c>
      <c r="G12" s="50">
        <v>1.35E-2</v>
      </c>
      <c r="H12" s="50">
        <v>1.35E-2</v>
      </c>
      <c r="I12" s="50">
        <v>1.35E-2</v>
      </c>
      <c r="J12" s="6" t="s">
        <v>63</v>
      </c>
    </row>
    <row r="13" spans="1:12" x14ac:dyDescent="0.2">
      <c r="A13" s="1" t="s">
        <v>94</v>
      </c>
      <c r="B13" s="74"/>
      <c r="C13" s="50">
        <v>4.0000000000000001E-3</v>
      </c>
      <c r="D13" s="50">
        <v>4.0000000000000001E-3</v>
      </c>
      <c r="E13" s="50">
        <v>4.0000000000000001E-3</v>
      </c>
      <c r="F13" s="50">
        <v>4.0000000000000001E-3</v>
      </c>
      <c r="G13" s="50">
        <v>4.0000000000000001E-3</v>
      </c>
      <c r="H13" s="50">
        <v>4.0000000000000001E-3</v>
      </c>
      <c r="I13" s="50">
        <v>4.0000000000000001E-3</v>
      </c>
      <c r="J13" s="6"/>
    </row>
    <row r="14" spans="1:12" x14ac:dyDescent="0.2">
      <c r="A14" s="10" t="s">
        <v>95</v>
      </c>
      <c r="B14" s="74"/>
      <c r="C14" s="81"/>
      <c r="D14" s="81">
        <v>3.0000000000000001E-3</v>
      </c>
      <c r="E14" s="81">
        <v>3.0000000000000001E-3</v>
      </c>
      <c r="F14" s="81">
        <v>3.0000000000000001E-3</v>
      </c>
      <c r="G14" s="81">
        <v>3.0000000000000001E-3</v>
      </c>
      <c r="H14" s="81">
        <v>3.0000000000000001E-3</v>
      </c>
      <c r="I14" s="81">
        <v>3.0000000000000001E-3</v>
      </c>
      <c r="J14" s="6"/>
    </row>
    <row r="15" spans="1:12" x14ac:dyDescent="0.2">
      <c r="A15" s="10" t="s">
        <v>96</v>
      </c>
      <c r="B15" s="74"/>
      <c r="C15" s="50">
        <v>1.2500000000000001E-2</v>
      </c>
      <c r="D15" s="50">
        <v>1.2500000000000001E-2</v>
      </c>
      <c r="E15" s="50">
        <v>5.5E-2</v>
      </c>
      <c r="F15" s="50">
        <v>7.0000000000000007E-2</v>
      </c>
      <c r="G15" s="50">
        <v>9.5000000000000001E-2</v>
      </c>
      <c r="H15" s="50">
        <v>9.5000000000000001E-2</v>
      </c>
      <c r="I15" s="50">
        <v>0.11</v>
      </c>
      <c r="J15" s="6"/>
    </row>
    <row r="16" spans="1:12" s="3" customFormat="1" x14ac:dyDescent="0.2">
      <c r="A16" s="49"/>
      <c r="B16" s="76"/>
      <c r="C16" s="78">
        <f>SUM(C7:C15)</f>
        <v>0.14348000000000002</v>
      </c>
      <c r="D16" s="78">
        <f t="shared" ref="D16:I16" si="0">SUM(D7:D15)</f>
        <v>0.15998000000000004</v>
      </c>
      <c r="E16" s="78">
        <f t="shared" si="0"/>
        <v>0.20248000000000002</v>
      </c>
      <c r="F16" s="78">
        <f t="shared" si="0"/>
        <v>0.21748000000000003</v>
      </c>
      <c r="G16" s="78">
        <f t="shared" si="0"/>
        <v>0.24248000000000003</v>
      </c>
      <c r="H16" s="78">
        <f t="shared" si="0"/>
        <v>0.24248000000000003</v>
      </c>
      <c r="I16" s="78">
        <f t="shared" si="0"/>
        <v>0.25748000000000004</v>
      </c>
      <c r="J16" s="79"/>
    </row>
    <row r="17" spans="1:11" x14ac:dyDescent="0.2">
      <c r="A17" s="5"/>
      <c r="B17" s="74"/>
      <c r="C17" s="77"/>
      <c r="D17" s="77"/>
      <c r="E17" s="77"/>
      <c r="F17" s="77"/>
      <c r="G17" s="77"/>
      <c r="H17" s="77"/>
      <c r="I17" s="77"/>
      <c r="J17" s="6"/>
    </row>
    <row r="18" spans="1:11" x14ac:dyDescent="0.2">
      <c r="A18" s="48" t="s">
        <v>3</v>
      </c>
      <c r="B18" s="80"/>
      <c r="C18" s="82"/>
      <c r="D18" s="82"/>
      <c r="E18" s="82"/>
      <c r="F18" s="82"/>
      <c r="G18" s="82"/>
      <c r="H18" s="82"/>
      <c r="I18" s="82"/>
      <c r="J18" s="6"/>
    </row>
    <row r="19" spans="1:11" x14ac:dyDescent="0.2">
      <c r="A19" s="52" t="s">
        <v>101</v>
      </c>
      <c r="B19" s="80">
        <f>5/47</f>
        <v>0.10638297872340426</v>
      </c>
      <c r="C19" s="83">
        <f>(1+C$16)*$B19</f>
        <v>0.1216468085106383</v>
      </c>
      <c r="D19" s="83"/>
      <c r="E19" s="83"/>
      <c r="F19" s="83"/>
      <c r="G19" s="83"/>
      <c r="H19" s="83"/>
      <c r="I19" s="83"/>
    </row>
    <row r="20" spans="1:11" x14ac:dyDescent="0.2">
      <c r="A20" s="52" t="s">
        <v>102</v>
      </c>
      <c r="B20" s="80">
        <f>4/48</f>
        <v>8.3333333333333329E-2</v>
      </c>
      <c r="C20" s="83"/>
      <c r="D20" s="83">
        <f>(1+D$16)*$B20</f>
        <v>9.6665000000000001E-2</v>
      </c>
      <c r="E20" s="83">
        <f>(1+E$16)*$B20</f>
        <v>0.10020666666666667</v>
      </c>
      <c r="F20" s="83"/>
      <c r="G20" s="83"/>
      <c r="H20" s="83"/>
      <c r="I20" s="83"/>
    </row>
    <row r="21" spans="1:11" x14ac:dyDescent="0.2">
      <c r="A21" s="52" t="s">
        <v>82</v>
      </c>
      <c r="B21" s="80">
        <f>4.5/47.5</f>
        <v>9.4736842105263161E-2</v>
      </c>
      <c r="C21" s="83"/>
      <c r="D21" s="83"/>
      <c r="E21" s="83"/>
      <c r="F21" s="83">
        <f t="shared" ref="F21:I22" si="1">(1+F$16)*$B21</f>
        <v>0.11534021052631581</v>
      </c>
      <c r="G21" s="83">
        <f t="shared" si="1"/>
        <v>0.11770863157894737</v>
      </c>
      <c r="H21" s="83"/>
      <c r="I21" s="83"/>
    </row>
    <row r="22" spans="1:11" x14ac:dyDescent="0.2">
      <c r="A22" s="52" t="s">
        <v>103</v>
      </c>
      <c r="B22" s="80">
        <f>5.5/46.5</f>
        <v>0.11827956989247312</v>
      </c>
      <c r="C22" s="83"/>
      <c r="D22" s="83"/>
      <c r="E22" s="83"/>
      <c r="F22" s="83"/>
      <c r="G22" s="83"/>
      <c r="H22" s="83">
        <f t="shared" si="1"/>
        <v>0.14696000000000001</v>
      </c>
      <c r="I22" s="83">
        <f t="shared" si="1"/>
        <v>0.14873419354838713</v>
      </c>
    </row>
    <row r="23" spans="1:11" x14ac:dyDescent="0.2">
      <c r="A23" s="52"/>
      <c r="B23" s="80"/>
      <c r="C23" s="84"/>
      <c r="D23" s="84"/>
      <c r="E23" s="84"/>
      <c r="F23" s="84"/>
      <c r="G23" s="84"/>
      <c r="H23" s="84"/>
      <c r="I23" s="84"/>
      <c r="J23" s="7"/>
    </row>
    <row r="24" spans="1:11" x14ac:dyDescent="0.2">
      <c r="A24" s="5" t="s">
        <v>83</v>
      </c>
      <c r="B24" s="80">
        <f>10/250</f>
        <v>0.04</v>
      </c>
      <c r="C24" s="83">
        <f t="shared" ref="C24:I26" si="2">(1+C$16)*$B24</f>
        <v>4.5739200000000001E-2</v>
      </c>
      <c r="D24" s="83">
        <f t="shared" si="2"/>
        <v>4.6399200000000002E-2</v>
      </c>
      <c r="E24" s="83">
        <f t="shared" si="2"/>
        <v>4.8099200000000002E-2</v>
      </c>
      <c r="F24" s="83">
        <f t="shared" si="2"/>
        <v>4.8699200000000005E-2</v>
      </c>
      <c r="G24" s="83">
        <f t="shared" si="2"/>
        <v>4.9699199999999999E-2</v>
      </c>
      <c r="H24" s="83">
        <f t="shared" si="2"/>
        <v>4.9699199999999999E-2</v>
      </c>
      <c r="I24" s="83">
        <f t="shared" si="2"/>
        <v>5.0299200000000009E-2</v>
      </c>
      <c r="J24" s="7" t="s">
        <v>80</v>
      </c>
    </row>
    <row r="25" spans="1:11" x14ac:dyDescent="0.2">
      <c r="A25" s="1"/>
      <c r="B25" s="80"/>
      <c r="C25" s="51"/>
      <c r="D25" s="51"/>
      <c r="E25" s="51"/>
      <c r="F25" s="51"/>
      <c r="G25" s="51"/>
      <c r="H25" s="51"/>
      <c r="I25" s="51"/>
      <c r="J25" s="7" t="s">
        <v>24</v>
      </c>
    </row>
    <row r="26" spans="1:11" x14ac:dyDescent="0.2">
      <c r="A26" s="1" t="s">
        <v>2</v>
      </c>
      <c r="B26" s="80">
        <f>3/257</f>
        <v>1.1673151750972763E-2</v>
      </c>
      <c r="C26" s="83">
        <f t="shared" si="2"/>
        <v>1.3348015564202335E-2</v>
      </c>
      <c r="D26" s="83">
        <f t="shared" si="2"/>
        <v>1.3540622568093385E-2</v>
      </c>
      <c r="E26" s="83">
        <f t="shared" si="2"/>
        <v>1.4036731517509728E-2</v>
      </c>
      <c r="F26" s="83">
        <f t="shared" si="2"/>
        <v>1.421182879377432E-2</v>
      </c>
      <c r="G26" s="83">
        <f t="shared" si="2"/>
        <v>1.4503657587548638E-2</v>
      </c>
      <c r="H26" s="83">
        <f t="shared" si="2"/>
        <v>1.4503657587548638E-2</v>
      </c>
      <c r="I26" s="83">
        <f t="shared" si="2"/>
        <v>1.4678754863813231E-2</v>
      </c>
      <c r="J26" s="7"/>
    </row>
    <row r="27" spans="1:11" x14ac:dyDescent="0.2">
      <c r="A27" s="1" t="s">
        <v>1</v>
      </c>
      <c r="B27" s="80"/>
      <c r="C27" s="51"/>
      <c r="D27" s="51"/>
      <c r="E27" s="51"/>
      <c r="F27" s="51"/>
      <c r="G27" s="51"/>
      <c r="H27" s="51"/>
      <c r="I27" s="51"/>
      <c r="J27" s="7"/>
    </row>
    <row r="28" spans="1:11" x14ac:dyDescent="0.2">
      <c r="A28" s="1"/>
      <c r="B28" s="80"/>
      <c r="C28" s="51"/>
      <c r="D28" s="51"/>
      <c r="E28" s="51"/>
      <c r="F28" s="51"/>
      <c r="G28" s="51"/>
      <c r="H28" s="51"/>
      <c r="I28" s="51"/>
    </row>
    <row r="29" spans="1:11" x14ac:dyDescent="0.2">
      <c r="A29" s="1" t="s">
        <v>87</v>
      </c>
      <c r="B29" s="80">
        <v>8.3299999999999999E-2</v>
      </c>
      <c r="C29" s="83">
        <f t="shared" ref="C29:I29" si="3">(1+C$16)*$B29</f>
        <v>9.5251884000000009E-2</v>
      </c>
      <c r="D29" s="83">
        <f t="shared" si="3"/>
        <v>9.6626333999999994E-2</v>
      </c>
      <c r="E29" s="83">
        <f t="shared" si="3"/>
        <v>0.100166584</v>
      </c>
      <c r="F29" s="83">
        <f t="shared" si="3"/>
        <v>0.101416084</v>
      </c>
      <c r="G29" s="83">
        <f t="shared" si="3"/>
        <v>0.103498584</v>
      </c>
      <c r="H29" s="83">
        <f t="shared" si="3"/>
        <v>0.103498584</v>
      </c>
      <c r="I29" s="83">
        <f t="shared" si="3"/>
        <v>0.10474808400000001</v>
      </c>
    </row>
    <row r="30" spans="1:11" x14ac:dyDescent="0.2">
      <c r="A30" s="1"/>
      <c r="B30" s="80"/>
      <c r="C30" s="77"/>
      <c r="D30" s="77"/>
      <c r="E30" s="77"/>
      <c r="F30" s="77"/>
      <c r="G30" s="77"/>
      <c r="H30" s="77"/>
      <c r="I30" s="77"/>
    </row>
    <row r="31" spans="1:11" x14ac:dyDescent="0.2">
      <c r="A31" s="1" t="s">
        <v>97</v>
      </c>
      <c r="B31" s="74"/>
      <c r="C31" s="50">
        <v>1.4E-2</v>
      </c>
      <c r="D31" s="50">
        <v>1.4E-2</v>
      </c>
      <c r="E31" s="50">
        <v>1.4E-2</v>
      </c>
      <c r="F31" s="50">
        <v>1.4E-2</v>
      </c>
      <c r="G31" s="50">
        <v>1.4E-2</v>
      </c>
      <c r="H31" s="50">
        <v>1.4E-2</v>
      </c>
      <c r="I31" s="50">
        <v>1.4E-2</v>
      </c>
      <c r="J31" s="4" t="s">
        <v>111</v>
      </c>
    </row>
    <row r="32" spans="1:11" ht="14.25" x14ac:dyDescent="0.2">
      <c r="A32" s="10" t="s">
        <v>100</v>
      </c>
      <c r="B32" s="74"/>
      <c r="C32" s="50">
        <v>1.4E-2</v>
      </c>
      <c r="D32" s="50">
        <v>1.4E-2</v>
      </c>
      <c r="E32" s="50">
        <v>1.4E-2</v>
      </c>
      <c r="F32" s="50">
        <v>1.4E-2</v>
      </c>
      <c r="G32" s="50">
        <v>1.4E-2</v>
      </c>
      <c r="H32" s="50">
        <v>1.4E-2</v>
      </c>
      <c r="I32" s="50">
        <v>1.4E-2</v>
      </c>
      <c r="J32" s="5" t="s">
        <v>81</v>
      </c>
      <c r="K32" s="4"/>
    </row>
    <row r="33" spans="1:10" x14ac:dyDescent="0.2">
      <c r="A33" s="10" t="s">
        <v>98</v>
      </c>
      <c r="B33" s="74"/>
      <c r="C33" s="50">
        <v>1.11E-2</v>
      </c>
      <c r="D33" s="50">
        <v>1.11E-2</v>
      </c>
      <c r="E33" s="50">
        <v>1.11E-2</v>
      </c>
      <c r="F33" s="50">
        <v>1.11E-2</v>
      </c>
      <c r="G33" s="50">
        <v>1.11E-2</v>
      </c>
      <c r="H33" s="50">
        <v>1.11E-2</v>
      </c>
      <c r="I33" s="50">
        <v>1.11E-2</v>
      </c>
      <c r="J33" s="4" t="s">
        <v>43</v>
      </c>
    </row>
    <row r="34" spans="1:10" x14ac:dyDescent="0.2">
      <c r="A34" s="10" t="s">
        <v>99</v>
      </c>
      <c r="B34" s="74"/>
      <c r="C34" s="50">
        <v>1.4999999999999999E-2</v>
      </c>
      <c r="D34" s="50">
        <v>1.4999999999999999E-2</v>
      </c>
      <c r="E34" s="50">
        <v>1.4999999999999999E-2</v>
      </c>
      <c r="F34" s="50">
        <v>1.4999999999999999E-2</v>
      </c>
      <c r="G34" s="50">
        <v>1.4999999999999999E-2</v>
      </c>
      <c r="H34" s="50">
        <v>1.4999999999999999E-2</v>
      </c>
      <c r="I34" s="50">
        <v>1.4999999999999999E-2</v>
      </c>
      <c r="J34" s="4" t="s">
        <v>58</v>
      </c>
    </row>
    <row r="35" spans="1:10" x14ac:dyDescent="0.2">
      <c r="A35" s="5"/>
      <c r="B35" s="74"/>
      <c r="C35" s="81"/>
      <c r="D35" s="81"/>
      <c r="E35" s="81"/>
      <c r="F35" s="81"/>
      <c r="G35" s="81"/>
      <c r="H35" s="81"/>
      <c r="I35" s="81"/>
    </row>
    <row r="36" spans="1:10" s="3" customFormat="1" x14ac:dyDescent="0.2">
      <c r="A36" s="1" t="s">
        <v>5</v>
      </c>
      <c r="B36" s="74"/>
      <c r="C36" s="50">
        <v>0.05</v>
      </c>
      <c r="D36" s="50">
        <v>0.05</v>
      </c>
      <c r="E36" s="50">
        <v>0.05</v>
      </c>
      <c r="F36" s="50">
        <v>0.05</v>
      </c>
      <c r="G36" s="50">
        <v>0.05</v>
      </c>
      <c r="H36" s="50">
        <v>0.05</v>
      </c>
      <c r="I36" s="50">
        <v>0.05</v>
      </c>
      <c r="J36" s="4"/>
    </row>
    <row r="37" spans="1:10" x14ac:dyDescent="0.2">
      <c r="A37" s="5" t="s">
        <v>4</v>
      </c>
      <c r="B37" s="74"/>
      <c r="C37" s="50">
        <v>0.05</v>
      </c>
      <c r="D37" s="50">
        <v>0.05</v>
      </c>
      <c r="E37" s="50">
        <v>0.05</v>
      </c>
      <c r="F37" s="50">
        <v>0.05</v>
      </c>
      <c r="G37" s="50">
        <v>0.05</v>
      </c>
      <c r="H37" s="50">
        <v>0.05</v>
      </c>
      <c r="I37" s="50">
        <v>0.05</v>
      </c>
    </row>
    <row r="38" spans="1:10" x14ac:dyDescent="0.2">
      <c r="A38" s="5"/>
      <c r="B38" s="74"/>
      <c r="C38" s="77"/>
      <c r="D38" s="77"/>
      <c r="E38" s="77"/>
      <c r="F38" s="77"/>
      <c r="G38" s="77"/>
      <c r="H38" s="77"/>
      <c r="I38" s="77"/>
    </row>
    <row r="39" spans="1:10" s="68" customFormat="1" x14ac:dyDescent="0.2">
      <c r="A39" s="66"/>
      <c r="B39" s="76"/>
      <c r="C39" s="78">
        <f>SUM(C16,C19:C37)</f>
        <v>0.57356590807484076</v>
      </c>
      <c r="D39" s="78">
        <f t="shared" ref="D39:I39" si="4">SUM(D16,D19:D37)</f>
        <v>0.5673111565680935</v>
      </c>
      <c r="E39" s="78">
        <f t="shared" si="4"/>
        <v>0.61908918218417652</v>
      </c>
      <c r="F39" s="78">
        <f t="shared" si="4"/>
        <v>0.65124732332009028</v>
      </c>
      <c r="G39" s="78">
        <f t="shared" si="4"/>
        <v>0.68199007316649618</v>
      </c>
      <c r="H39" s="78">
        <f t="shared" si="4"/>
        <v>0.71124144158754876</v>
      </c>
      <c r="I39" s="78">
        <f t="shared" si="4"/>
        <v>0.73004023241220051</v>
      </c>
      <c r="J39" s="67"/>
    </row>
    <row r="40" spans="1:10" s="3" customFormat="1" x14ac:dyDescent="0.2">
      <c r="A40" s="49"/>
      <c r="B40" s="60"/>
      <c r="C40" s="60"/>
      <c r="D40" s="60"/>
      <c r="E40" s="60"/>
      <c r="F40" s="60"/>
      <c r="G40" s="60"/>
      <c r="H40" s="60"/>
      <c r="I40" s="60"/>
      <c r="J40" s="61"/>
    </row>
    <row r="42" spans="1:10" s="44" customFormat="1" x14ac:dyDescent="0.2">
      <c r="A42" s="42" t="s">
        <v>64</v>
      </c>
      <c r="B42" s="43"/>
      <c r="C42" s="43"/>
      <c r="D42" s="42" t="s">
        <v>65</v>
      </c>
      <c r="E42" s="43"/>
      <c r="J42" s="45"/>
    </row>
    <row r="43" spans="1:10" s="44" customFormat="1" ht="6" customHeight="1" x14ac:dyDescent="0.2">
      <c r="J43" s="45"/>
    </row>
    <row r="44" spans="1:10" s="44" customFormat="1" x14ac:dyDescent="0.2">
      <c r="A44" s="44" t="s">
        <v>46</v>
      </c>
      <c r="D44" s="44" t="s">
        <v>49</v>
      </c>
      <c r="J44" s="45"/>
    </row>
    <row r="45" spans="1:10" s="44" customFormat="1" x14ac:dyDescent="0.2">
      <c r="A45" s="44" t="s">
        <v>47</v>
      </c>
      <c r="D45" s="44" t="s">
        <v>48</v>
      </c>
      <c r="J45" s="45"/>
    </row>
    <row r="46" spans="1:10" s="44" customFormat="1" x14ac:dyDescent="0.2">
      <c r="A46" s="44" t="s">
        <v>6</v>
      </c>
      <c r="D46" s="44" t="s">
        <v>25</v>
      </c>
      <c r="J46" s="45"/>
    </row>
    <row r="47" spans="1:10" s="44" customFormat="1" x14ac:dyDescent="0.2">
      <c r="A47" s="44" t="s">
        <v>37</v>
      </c>
      <c r="D47" s="44" t="s">
        <v>38</v>
      </c>
      <c r="J47" s="45"/>
    </row>
    <row r="49" spans="1:3" x14ac:dyDescent="0.2">
      <c r="A49" s="10" t="s">
        <v>45</v>
      </c>
      <c r="B49" s="73"/>
      <c r="C49" s="73"/>
    </row>
  </sheetData>
  <sheetProtection algorithmName="SHA-512" hashValue="BZGop3yPeActE/canmKxQCDoNOyw4LE98gvJSGuhofr/xyYkZpMMc2aHp6/vGHOIpczaBh0e2btIGn65XfKCNQ==" saltValue="bQVeOM13Kg4hvk0ez3g5FA==" spinCount="100000" sheet="1" objects="1" scenarios="1"/>
  <phoneticPr fontId="0" type="noConversion"/>
  <printOptions gridLines="1"/>
  <pageMargins left="0.70866141732283472" right="0.70866141732283472" top="0.70866141732283472" bottom="0.59055118110236227" header="0.31496062992125984" footer="0.31496062992125984"/>
  <pageSetup paperSize="8" scale="80" orientation="landscape" horizontalDpi="300" verticalDpi="300" r:id="rId1"/>
  <headerFooter>
    <oddFooter>&amp;L&amp;8&amp;F&amp;R&amp;9 22.05.2015/SG/SKMV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zoomScale="90" zoomScaleNormal="90" workbookViewId="0">
      <selection activeCell="A15" sqref="A15"/>
    </sheetView>
  </sheetViews>
  <sheetFormatPr baseColWidth="10" defaultRowHeight="15" x14ac:dyDescent="0.25"/>
  <cols>
    <col min="1" max="2" width="54.7109375" style="8" customWidth="1"/>
    <col min="3" max="3" width="20.5703125" style="8" customWidth="1"/>
    <col min="4" max="4" width="20.5703125" style="9" customWidth="1"/>
    <col min="5" max="9" width="11.42578125" style="8"/>
    <col min="10" max="13" width="11.42578125" style="8" customWidth="1"/>
    <col min="14" max="16384" width="11.42578125" style="8"/>
  </cols>
  <sheetData>
    <row r="1" spans="1:9" s="14" customFormat="1" ht="17.45" customHeight="1" x14ac:dyDescent="0.3">
      <c r="A1" s="11" t="s">
        <v>7</v>
      </c>
      <c r="B1" s="11" t="s">
        <v>30</v>
      </c>
      <c r="C1" s="12"/>
      <c r="D1" s="13"/>
    </row>
    <row r="2" spans="1:9" s="14" customFormat="1" ht="17.45" customHeight="1" x14ac:dyDescent="0.3">
      <c r="A2" s="12" t="s">
        <v>8</v>
      </c>
      <c r="B2" s="12" t="s">
        <v>26</v>
      </c>
      <c r="C2" s="63">
        <v>5500</v>
      </c>
      <c r="D2" s="13"/>
    </row>
    <row r="3" spans="1:9" s="14" customFormat="1" ht="17.45" customHeight="1" x14ac:dyDescent="0.3">
      <c r="A3" s="31" t="s">
        <v>9</v>
      </c>
      <c r="B3" s="31" t="s">
        <v>27</v>
      </c>
      <c r="C3" s="31">
        <v>42</v>
      </c>
      <c r="D3" s="13"/>
    </row>
    <row r="4" spans="1:9" s="18" customFormat="1" ht="17.45" customHeight="1" x14ac:dyDescent="0.3">
      <c r="A4" s="37" t="s">
        <v>68</v>
      </c>
      <c r="B4" s="37" t="s">
        <v>69</v>
      </c>
      <c r="C4" s="37"/>
      <c r="D4" s="38">
        <f>C2*12/C3/52</f>
        <v>30.219780219780219</v>
      </c>
    </row>
    <row r="5" spans="1:9" s="14" customFormat="1" ht="17.45" customHeight="1" x14ac:dyDescent="0.3">
      <c r="A5" s="31" t="s">
        <v>78</v>
      </c>
      <c r="B5" s="31" t="s">
        <v>79</v>
      </c>
      <c r="C5" s="64"/>
      <c r="D5" s="39">
        <f>D4*C5</f>
        <v>0</v>
      </c>
    </row>
    <row r="6" spans="1:9" s="14" customFormat="1" ht="17.45" customHeight="1" x14ac:dyDescent="0.3">
      <c r="A6" s="12" t="s">
        <v>10</v>
      </c>
      <c r="B6" s="12" t="s">
        <v>28</v>
      </c>
      <c r="C6" s="64"/>
      <c r="D6" s="13">
        <f>D$4*C6</f>
        <v>0</v>
      </c>
      <c r="I6" s="22"/>
    </row>
    <row r="7" spans="1:9" s="14" customFormat="1" ht="17.45" customHeight="1" x14ac:dyDescent="0.3">
      <c r="A7" s="12" t="s">
        <v>66</v>
      </c>
      <c r="B7" s="12" t="s">
        <v>67</v>
      </c>
      <c r="C7" s="64"/>
      <c r="D7" s="13">
        <f>D$4*C7</f>
        <v>0</v>
      </c>
      <c r="I7" s="22"/>
    </row>
    <row r="8" spans="1:9" s="14" customFormat="1" ht="17.45" customHeight="1" x14ac:dyDescent="0.3">
      <c r="A8" s="15" t="s">
        <v>11</v>
      </c>
      <c r="B8" s="25" t="s">
        <v>11</v>
      </c>
      <c r="C8" s="53"/>
      <c r="D8" s="26">
        <f>SUM(D4:D7)</f>
        <v>30.219780219780219</v>
      </c>
      <c r="E8" s="22"/>
      <c r="F8" s="22"/>
      <c r="G8" s="22"/>
      <c r="H8" s="22"/>
      <c r="I8" s="22"/>
    </row>
    <row r="9" spans="1:9" s="14" customFormat="1" ht="17.45" customHeight="1" x14ac:dyDescent="0.3">
      <c r="A9" s="34" t="s">
        <v>60</v>
      </c>
      <c r="B9" s="35" t="s">
        <v>29</v>
      </c>
      <c r="C9" s="64"/>
      <c r="D9" s="36">
        <f>D8*C9</f>
        <v>0</v>
      </c>
      <c r="E9" s="22"/>
      <c r="F9" s="22"/>
      <c r="G9" s="22"/>
      <c r="H9" s="22"/>
      <c r="I9" s="22"/>
    </row>
    <row r="10" spans="1:9" s="18" customFormat="1" ht="17.45" customHeight="1" thickBot="1" x14ac:dyDescent="0.35">
      <c r="A10" s="16" t="s">
        <v>70</v>
      </c>
      <c r="B10" s="16" t="s">
        <v>71</v>
      </c>
      <c r="C10" s="54"/>
      <c r="D10" s="17">
        <f>SUM(D8:D9)</f>
        <v>30.219780219780219</v>
      </c>
      <c r="E10" s="23"/>
      <c r="F10" s="23"/>
      <c r="G10" s="23"/>
      <c r="H10" s="23"/>
      <c r="I10" s="23"/>
    </row>
    <row r="11" spans="1:9" s="14" customFormat="1" ht="11.25" customHeight="1" thickTop="1" x14ac:dyDescent="0.3">
      <c r="A11" s="12"/>
      <c r="B11" s="29"/>
      <c r="C11" s="55"/>
      <c r="D11" s="27"/>
      <c r="E11" s="24"/>
      <c r="F11" s="24"/>
      <c r="G11" s="24"/>
      <c r="H11" s="24"/>
      <c r="I11" s="24"/>
    </row>
    <row r="12" spans="1:9" s="14" customFormat="1" ht="17.45" customHeight="1" x14ac:dyDescent="0.3">
      <c r="A12" s="11" t="s">
        <v>12</v>
      </c>
      <c r="B12" s="30" t="s">
        <v>104</v>
      </c>
      <c r="C12" s="56"/>
      <c r="D12" s="28"/>
      <c r="E12" s="22"/>
      <c r="F12" s="22"/>
      <c r="G12" s="22"/>
      <c r="H12" s="22"/>
      <c r="I12" s="22"/>
    </row>
    <row r="13" spans="1:9" s="14" customFormat="1" ht="17.45" customHeight="1" x14ac:dyDescent="0.3">
      <c r="A13" s="12" t="s">
        <v>61</v>
      </c>
      <c r="B13" s="29" t="s">
        <v>62</v>
      </c>
      <c r="C13" s="69">
        <v>6.0999999999999999E-2</v>
      </c>
      <c r="D13" s="27">
        <f>$D$10*C13</f>
        <v>1.8434065934065933</v>
      </c>
      <c r="E13" s="22"/>
      <c r="F13" s="22"/>
      <c r="G13" s="22"/>
      <c r="H13" s="22"/>
      <c r="I13" s="22"/>
    </row>
    <row r="14" spans="1:9" s="14" customFormat="1" ht="17.45" customHeight="1" x14ac:dyDescent="0.3">
      <c r="A14" s="12" t="s">
        <v>13</v>
      </c>
      <c r="B14" s="29" t="s">
        <v>56</v>
      </c>
      <c r="C14" s="69">
        <v>1.0999999999999999E-2</v>
      </c>
      <c r="D14" s="27">
        <f t="shared" ref="D14:D26" si="0">$D$10*C14</f>
        <v>0.3324175824175824</v>
      </c>
      <c r="E14" s="22"/>
      <c r="F14" s="22"/>
      <c r="G14" s="22"/>
      <c r="H14" s="22"/>
      <c r="I14" s="22"/>
    </row>
    <row r="15" spans="1:9" s="14" customFormat="1" ht="17.45" customHeight="1" x14ac:dyDescent="0.3">
      <c r="A15" s="12" t="s">
        <v>14</v>
      </c>
      <c r="B15" s="29" t="s">
        <v>57</v>
      </c>
      <c r="C15" s="69">
        <v>3.9800000000000002E-2</v>
      </c>
      <c r="D15" s="27">
        <f t="shared" si="0"/>
        <v>1.2027472527472527</v>
      </c>
      <c r="E15" s="22"/>
      <c r="F15" s="22"/>
      <c r="G15" s="22"/>
      <c r="H15" s="22"/>
      <c r="I15" s="22"/>
    </row>
    <row r="16" spans="1:9" s="14" customFormat="1" ht="17.45" customHeight="1" x14ac:dyDescent="0.3">
      <c r="A16" s="12" t="s">
        <v>15</v>
      </c>
      <c r="B16" s="29" t="s">
        <v>23</v>
      </c>
      <c r="C16" s="70">
        <v>1.5180000000000001E-2</v>
      </c>
      <c r="D16" s="27">
        <f t="shared" si="0"/>
        <v>0.45873626373626375</v>
      </c>
      <c r="E16" s="22"/>
      <c r="F16" s="22"/>
      <c r="G16" s="22"/>
      <c r="H16" s="22"/>
      <c r="I16" s="22"/>
    </row>
    <row r="17" spans="1:4" s="14" customFormat="1" ht="17.45" customHeight="1" x14ac:dyDescent="0.3">
      <c r="A17" s="12" t="s">
        <v>16</v>
      </c>
      <c r="B17" s="29" t="s">
        <v>52</v>
      </c>
      <c r="C17" s="85"/>
      <c r="D17" s="13">
        <f t="shared" si="0"/>
        <v>0</v>
      </c>
    </row>
    <row r="18" spans="1:4" s="14" customFormat="1" ht="17.45" customHeight="1" x14ac:dyDescent="0.3">
      <c r="A18" s="12" t="s">
        <v>17</v>
      </c>
      <c r="B18" s="12" t="s">
        <v>31</v>
      </c>
      <c r="C18" s="71">
        <v>4.0000000000000001E-3</v>
      </c>
      <c r="D18" s="13">
        <f t="shared" si="0"/>
        <v>0.12087912087912088</v>
      </c>
    </row>
    <row r="19" spans="1:4" s="14" customFormat="1" ht="17.45" customHeight="1" x14ac:dyDescent="0.3">
      <c r="A19" s="12" t="s">
        <v>18</v>
      </c>
      <c r="B19" s="12" t="s">
        <v>19</v>
      </c>
      <c r="C19" s="65"/>
      <c r="D19" s="13">
        <f t="shared" si="0"/>
        <v>0</v>
      </c>
    </row>
    <row r="20" spans="1:4" s="14" customFormat="1" ht="17.45" customHeight="1" x14ac:dyDescent="0.3">
      <c r="A20" s="12" t="s">
        <v>40</v>
      </c>
      <c r="B20" s="12" t="s">
        <v>41</v>
      </c>
      <c r="C20" s="65"/>
      <c r="D20" s="13">
        <f t="shared" si="0"/>
        <v>0</v>
      </c>
    </row>
    <row r="21" spans="1:4" s="14" customFormat="1" ht="17.45" customHeight="1" thickBot="1" x14ac:dyDescent="0.35">
      <c r="A21" s="32" t="s">
        <v>72</v>
      </c>
      <c r="B21" s="32" t="s">
        <v>73</v>
      </c>
      <c r="C21" s="57"/>
      <c r="D21" s="33">
        <f>SUM(D10:D20)</f>
        <v>34.177967032967032</v>
      </c>
    </row>
    <row r="22" spans="1:4" s="14" customFormat="1" ht="11.25" customHeight="1" thickTop="1" x14ac:dyDescent="0.3">
      <c r="A22" s="12"/>
      <c r="B22" s="12"/>
      <c r="C22" s="58"/>
      <c r="D22" s="13"/>
    </row>
    <row r="23" spans="1:4" s="14" customFormat="1" ht="17.45" customHeight="1" x14ac:dyDescent="0.3">
      <c r="A23" s="12" t="s">
        <v>55</v>
      </c>
      <c r="B23" s="12" t="s">
        <v>54</v>
      </c>
      <c r="C23" s="72">
        <v>1.4E-2</v>
      </c>
      <c r="D23" s="13">
        <f>$D$10*C23</f>
        <v>0.42307692307692307</v>
      </c>
    </row>
    <row r="24" spans="1:4" s="14" customFormat="1" ht="17.45" customHeight="1" x14ac:dyDescent="0.3">
      <c r="A24" s="12" t="s">
        <v>20</v>
      </c>
      <c r="B24" s="12" t="s">
        <v>51</v>
      </c>
      <c r="C24" s="72">
        <v>1.4E-2</v>
      </c>
      <c r="D24" s="13">
        <f t="shared" si="0"/>
        <v>0.42307692307692307</v>
      </c>
    </row>
    <row r="25" spans="1:4" s="14" customFormat="1" ht="17.45" customHeight="1" x14ac:dyDescent="0.3">
      <c r="A25" s="12" t="s">
        <v>50</v>
      </c>
      <c r="B25" s="12" t="s">
        <v>53</v>
      </c>
      <c r="C25" s="72">
        <v>1.11E-2</v>
      </c>
      <c r="D25" s="13">
        <f t="shared" si="0"/>
        <v>0.33543956043956047</v>
      </c>
    </row>
    <row r="26" spans="1:4" s="14" customFormat="1" ht="17.45" customHeight="1" x14ac:dyDescent="0.3">
      <c r="A26" s="12" t="s">
        <v>42</v>
      </c>
      <c r="B26" s="12" t="s">
        <v>21</v>
      </c>
      <c r="C26" s="72">
        <v>1.4999999999999999E-2</v>
      </c>
      <c r="D26" s="13">
        <f t="shared" si="0"/>
        <v>0.45329670329670324</v>
      </c>
    </row>
    <row r="27" spans="1:4" s="14" customFormat="1" ht="17.45" customHeight="1" thickBot="1" x14ac:dyDescent="0.35">
      <c r="A27" s="32" t="s">
        <v>74</v>
      </c>
      <c r="B27" s="32" t="s">
        <v>75</v>
      </c>
      <c r="C27" s="57"/>
      <c r="D27" s="33">
        <f>SUM(D21:D26)</f>
        <v>35.812857142857133</v>
      </c>
    </row>
    <row r="28" spans="1:4" s="14" customFormat="1" ht="17.45" customHeight="1" thickTop="1" x14ac:dyDescent="0.3">
      <c r="A28" s="12" t="s">
        <v>5</v>
      </c>
      <c r="B28" s="12" t="s">
        <v>36</v>
      </c>
      <c r="C28" s="72">
        <v>0.05</v>
      </c>
      <c r="D28" s="13">
        <f>D27*C28</f>
        <v>1.7906428571428568</v>
      </c>
    </row>
    <row r="29" spans="1:4" s="14" customFormat="1" ht="17.45" customHeight="1" thickBot="1" x14ac:dyDescent="0.35">
      <c r="A29" s="19" t="s">
        <v>33</v>
      </c>
      <c r="B29" s="19" t="s">
        <v>32</v>
      </c>
      <c r="C29" s="59"/>
      <c r="D29" s="20">
        <f>SUM(D27:D28)</f>
        <v>37.60349999999999</v>
      </c>
    </row>
    <row r="30" spans="1:4" s="14" customFormat="1" ht="17.45" customHeight="1" thickTop="1" x14ac:dyDescent="0.3">
      <c r="A30" s="12" t="s">
        <v>4</v>
      </c>
      <c r="B30" s="12" t="s">
        <v>34</v>
      </c>
      <c r="C30" s="72">
        <v>0.05</v>
      </c>
      <c r="D30" s="13">
        <f>D29*C30</f>
        <v>1.8801749999999995</v>
      </c>
    </row>
    <row r="31" spans="1:4" s="14" customFormat="1" ht="17.45" customHeight="1" thickBot="1" x14ac:dyDescent="0.35">
      <c r="A31" s="16" t="s">
        <v>22</v>
      </c>
      <c r="B31" s="16" t="s">
        <v>35</v>
      </c>
      <c r="C31" s="21"/>
      <c r="D31" s="17">
        <f>D29+D30</f>
        <v>39.483674999999991</v>
      </c>
    </row>
    <row r="32" spans="1:4" ht="15.75" thickTop="1" x14ac:dyDescent="0.25"/>
    <row r="33" spans="1:4" s="40" customFormat="1" x14ac:dyDescent="0.25">
      <c r="A33" s="40" t="s">
        <v>76</v>
      </c>
      <c r="D33" s="41">
        <f>D31/D4</f>
        <v>1.3065506999999998</v>
      </c>
    </row>
    <row r="34" spans="1:4" s="40" customFormat="1" x14ac:dyDescent="0.25">
      <c r="A34" s="40" t="s">
        <v>77</v>
      </c>
      <c r="D34" s="41">
        <f>D31/D10</f>
        <v>1.3065506999999998</v>
      </c>
    </row>
  </sheetData>
  <pageMargins left="0.70866141732283472" right="0.51" top="0.70866141732283472" bottom="0.59055118110236227" header="0.31496062992125984" footer="0.31496062992125984"/>
  <pageSetup paperSize="9" scale="58" orientation="portrait" horizontalDpi="300" verticalDpi="300" r:id="rId1"/>
  <headerFooter>
    <oddFooter>&amp;L&amp;8&amp;F&amp;R&amp;9 22.05.2015/SG/SKMV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Sozialleistungen_Sätze</vt:lpstr>
      <vt:lpstr>Berechnung_Calculation</vt:lpstr>
      <vt:lpstr>Sozialleistungen_Sätze!Druckbereich</vt:lpstr>
      <vt:lpstr>Sozialleistungen_Sätze!Print_Area</vt:lpstr>
    </vt:vector>
  </TitlesOfParts>
  <Company>SKMV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eschneider</dc:creator>
  <cp:lastModifiedBy>SKMV/ASMR - Bettina Wildi</cp:lastModifiedBy>
  <cp:lastPrinted>2016-04-15T10:58:42Z</cp:lastPrinted>
  <dcterms:created xsi:type="dcterms:W3CDTF">2003-10-29T08:32:16Z</dcterms:created>
  <dcterms:modified xsi:type="dcterms:W3CDTF">2021-01-25T07:55:27Z</dcterms:modified>
</cp:coreProperties>
</file>